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X:\Admin General (Perm)\CE Expenses\2019 CE expenses\"/>
    </mc:Choice>
  </mc:AlternateContent>
  <xr:revisionPtr revIDLastSave="0" documentId="8_{C2CD296D-ECD9-4670-B236-064E3AAE6174}" xr6:coauthVersionLast="31" xr6:coauthVersionMax="31" xr10:uidLastSave="{00000000-0000-0000-0000-000000000000}"/>
  <bookViews>
    <workbookView xWindow="0" yWindow="0" windowWidth="19200" windowHeight="696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Travel!$A$1:$E$50</definedName>
  </definedNames>
  <calcPr calcId="179017"/>
</workbook>
</file>

<file path=xl/calcChain.xml><?xml version="1.0" encoding="utf-8"?>
<calcChain xmlns="http://schemas.openxmlformats.org/spreadsheetml/2006/main">
  <c r="D25" i="4" l="1"/>
  <c r="C25" i="3"/>
  <c r="C25" i="2"/>
  <c r="C31" i="1"/>
  <c r="C39" i="1"/>
  <c r="C18" i="1"/>
  <c r="B6" i="13" l="1"/>
  <c r="E59" i="13"/>
  <c r="C59" i="13"/>
  <c r="C27" i="4"/>
  <c r="C26" i="4"/>
  <c r="B59" i="13" l="1"/>
  <c r="B58" i="13"/>
  <c r="D58" i="13"/>
  <c r="B57" i="13"/>
  <c r="D57" i="13"/>
  <c r="D56" i="13"/>
  <c r="B56" i="13"/>
  <c r="D55" i="13"/>
  <c r="B55" i="13"/>
  <c r="D54" i="13"/>
  <c r="B54" i="13"/>
  <c r="B2" i="4"/>
  <c r="B2" i="3"/>
  <c r="B2" i="2"/>
  <c r="B2" i="1"/>
  <c r="F57" i="13" l="1"/>
  <c r="D25" i="2" s="1"/>
  <c r="F59" i="13"/>
  <c r="E25" i="4" s="1"/>
  <c r="F58" i="13"/>
  <c r="D25" i="3" s="1"/>
  <c r="F56" i="13"/>
  <c r="D39" i="1" s="1"/>
  <c r="F55" i="13"/>
  <c r="D31" i="1" s="1"/>
  <c r="F54" i="13"/>
  <c r="D18" i="1" s="1"/>
  <c r="C13" i="13"/>
  <c r="C12" i="13"/>
  <c r="C11" i="13"/>
  <c r="C16" i="13" l="1"/>
  <c r="C17" i="13"/>
  <c r="C15" i="13" l="1"/>
  <c r="F12" i="13" l="1"/>
  <c r="C25" i="4"/>
  <c r="F11" i="13" s="1"/>
  <c r="F13" i="13" l="1"/>
  <c r="B39" i="1"/>
  <c r="B17" i="13" s="1"/>
  <c r="B31" i="1"/>
  <c r="B16" i="13" s="1"/>
  <c r="B18" i="1"/>
  <c r="B15" i="13" s="1"/>
  <c r="B25" i="3" l="1"/>
  <c r="B13" i="13" s="1"/>
  <c r="B25" i="2"/>
  <c r="B12" i="13" s="1"/>
  <c r="B11" i="13" l="1"/>
  <c r="B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<sst xmlns="http://schemas.openxmlformats.org/spreadsheetml/2006/main" count="284" uniqueCount="204">
  <si>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</si>
  <si>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</si>
  <si>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</si>
  <si>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</si>
  <si>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</si>
  <si>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</si>
  <si>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</si>
  <si>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</si>
  <si>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</si>
  <si>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</si>
  <si>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</si>
  <si>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</si>
  <si>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</si>
  <si>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</si>
  <si>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</si>
  <si>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</si>
  <si>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</si>
  <si>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</si>
  <si>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</si>
  <si>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</si>
  <si>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</si>
  <si>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</si>
  <si>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</si>
  <si>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</si>
  <si>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</si>
  <si>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</si>
  <si>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</si>
  <si>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</si>
  <si>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</si>
  <si>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</si>
  <si>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</si>
  <si>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</si>
  <si>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</si>
  <si>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</si>
  <si>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</si>
  <si>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</si>
  <si>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</si>
  <si>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</si>
  <si>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</si>
  <si>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</si>
  <si>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</si>
  <si>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</si>
  <si>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</si>
  <si>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</si>
  <si>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</si>
  <si>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</si>
  <si>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</si>
  <si>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</si>
  <si>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</si>
  <si>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</si>
  <si>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</si>
  <si>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</si>
  <si>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</si>
  <si>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</si>
  <si>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</si>
  <si>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</si>
  <si>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</si>
  <si>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</si>
  <si>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</si>
  <si>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</si>
  <si>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</si>
  <si>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</si>
  <si>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</si>
  <si>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</si>
  <si>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</si>
  <si>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</si>
  <si>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</si>
  <si>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</si>
  <si>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</si>
  <si>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</si>
  <si>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</si>
  <si>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</si>
  <si>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</si>
  <si>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</si>
  <si>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</si>
  <si>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</si>
  <si>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</si>
  <si>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</si>
  <si>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</si>
  <si>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</si>
  <si>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</si>
  <si>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</si>
  <si>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</si>
  <si>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</si>
  <si>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</si>
  <si>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</si>
  <si>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</si>
  <si>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</si>
  <si>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</si>
  <si>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</si>
  <si>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</si>
  <si>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</si>
  <si>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</si>
  <si>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</si>
  <si>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</si>
  <si>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</si>
  <si>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</si>
  <si>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</si>
  <si>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</si>
  <si>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</si>
  <si>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</si>
  <si>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</si>
  <si>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</si>
  <si>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</si>
  <si>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</si>
  <si>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</si>
  <si>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</si>
  <si>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</si>
  <si>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</si>
  <si>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</si>
  <si>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</si>
  <si>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</si>
  <si>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</si>
  <si>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</si>
  <si>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</si>
  <si>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</si>
  <si>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</si>
  <si>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</si>
  <si>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</si>
  <si>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</si>
  <si>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</si>
  <si>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</si>
  <si>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</si>
  <si>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</si>
  <si>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</si>
  <si>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</si>
  <si>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</si>
  <si>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</si>
  <si>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</si>
  <si>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</si>
  <si>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</si>
  <si>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</si>
  <si>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</si>
  <si>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</si>
  <si>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</si>
  <si>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</si>
  <si>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</si>
  <si>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</si>
  <si>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</si>
  <si>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</si>
  <si>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</si>
  <si>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</si>
  <si>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</si>
  <si>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</si>
  <si>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</si>
  <si>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</si>
  <si>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</si>
  <si>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</si>
  <si>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</si>
  <si>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</si>
  <si>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</si>
  <si>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</si>
  <si>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</si>
  <si>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</si>
  <si>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</si>
  <si>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</si>
  <si>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</si>
  <si>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</si>
  <si>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</si>
  <si>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</si>
  <si>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</si>
  <si>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</si>
  <si>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</si>
  <si>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</si>
  <si>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</si>
  <si>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</si>
  <si>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</si>
  <si>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</si>
  <si>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Ministry of Justice</t>
  </si>
  <si>
    <t>Andrew Bridgman</t>
  </si>
  <si>
    <t>Business mobile charges, Jul</t>
  </si>
  <si>
    <t>Professional development</t>
  </si>
  <si>
    <t>Coaching session</t>
  </si>
  <si>
    <t>Law Society practising certificate</t>
  </si>
  <si>
    <t>Membership fees</t>
  </si>
  <si>
    <t>Phone, iPad and data costs</t>
  </si>
  <si>
    <t>Business mobile charges, Aug</t>
  </si>
  <si>
    <t>Business mobile charges, Sep</t>
  </si>
  <si>
    <t>Executive leadership course, Harvard</t>
  </si>
  <si>
    <t>Business mobile charges, Oct</t>
  </si>
  <si>
    <t>Business mobile charges, Nov</t>
  </si>
  <si>
    <t>Business mobile charges, international</t>
  </si>
  <si>
    <t>Nil</t>
  </si>
  <si>
    <t>Business mobile charges, Dec</t>
  </si>
  <si>
    <t>Business mobile charges, Jan</t>
  </si>
  <si>
    <t>Return airfares</t>
  </si>
  <si>
    <t>USA</t>
  </si>
  <si>
    <t>Australia</t>
  </si>
  <si>
    <t>Rental car, 1 day</t>
  </si>
  <si>
    <t>Executive leadership course, Harvard (Oct 13-22)</t>
  </si>
  <si>
    <t>Phone and data costs</t>
  </si>
  <si>
    <t>Phone and data costs while overseas</t>
  </si>
  <si>
    <t>Castlereagh Hotel, Sydney</t>
  </si>
  <si>
    <t>Accommodation, 3 nights</t>
  </si>
  <si>
    <t>Whanganui</t>
  </si>
  <si>
    <t>Rental car</t>
  </si>
  <si>
    <t>Visit to district office</t>
  </si>
  <si>
    <t>Accommodation, 1 night - Quality Inn Collegiate</t>
  </si>
  <si>
    <t>Visit to district offices</t>
  </si>
  <si>
    <t>Auckland</t>
  </si>
  <si>
    <t>New South Wales Department of Justice visit</t>
  </si>
  <si>
    <t>Hamilton</t>
  </si>
  <si>
    <t>Auckland &amp; Hamilton</t>
  </si>
  <si>
    <t>Deputy Chief Executive, Corporate and Governance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</si>
</sst>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topLeftCell="A4" zoomScaleNormal="100" workbookViewId="0">
      <selection activeCell="B6" sqref="B6:F6"/>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9" t="s">
        <v>98</v>
      </c>
      <c r="B1" s="159"/>
      <c r="C1" s="159"/>
      <c r="D1" s="159"/>
      <c r="E1" s="159"/>
      <c r="F1" s="159"/>
      <c r="G1" s="48"/>
      <c r="H1" s="48"/>
      <c r="I1" s="48"/>
      <c r="J1" s="48"/>
      <c r="K1" s="48"/>
    </row>
    <row r="2" spans="1:11" ht="21" customHeight="1" x14ac:dyDescent="0.2">
      <c r="A2" s="4" t="s">
        <v>2</v>
      </c>
      <c r="B2" s="160" t="s">
        <v>168</v>
      </c>
      <c r="C2" s="160"/>
      <c r="D2" s="160"/>
      <c r="E2" s="160"/>
      <c r="F2" s="160"/>
      <c r="G2" s="48"/>
      <c r="H2" s="48"/>
      <c r="I2" s="48"/>
      <c r="J2" s="48"/>
      <c r="K2" s="48"/>
    </row>
    <row r="3" spans="1:11" ht="21" customHeight="1" x14ac:dyDescent="0.2">
      <c r="A3" s="4" t="s">
        <v>99</v>
      </c>
      <c r="B3" s="160" t="s">
        <v>169</v>
      </c>
      <c r="C3" s="160"/>
      <c r="D3" s="160"/>
      <c r="E3" s="160"/>
      <c r="F3" s="160"/>
      <c r="G3" s="48"/>
      <c r="H3" s="48"/>
      <c r="I3" s="48"/>
      <c r="J3" s="48"/>
      <c r="K3" s="48"/>
    </row>
    <row r="4" spans="1:11" ht="21" customHeight="1" x14ac:dyDescent="0.2">
      <c r="A4" s="4" t="s">
        <v>79</v>
      </c>
      <c r="B4" s="161">
        <v>43282</v>
      </c>
      <c r="C4" s="161"/>
      <c r="D4" s="161"/>
      <c r="E4" s="161"/>
      <c r="F4" s="161"/>
      <c r="G4" s="48"/>
      <c r="H4" s="48"/>
      <c r="I4" s="48"/>
      <c r="J4" s="48"/>
      <c r="K4" s="48"/>
    </row>
    <row r="5" spans="1:11" ht="21" customHeight="1" x14ac:dyDescent="0.2">
      <c r="A5" s="4" t="s">
        <v>80</v>
      </c>
      <c r="B5" s="161">
        <v>43496</v>
      </c>
      <c r="C5" s="161"/>
      <c r="D5" s="161"/>
      <c r="E5" s="161"/>
      <c r="F5" s="161"/>
      <c r="G5" s="48"/>
      <c r="H5" s="48"/>
      <c r="I5" s="48"/>
      <c r="J5" s="48"/>
      <c r="K5" s="48"/>
    </row>
    <row r="6" spans="1:11" ht="21" customHeight="1" x14ac:dyDescent="0.2">
      <c r="A6" s="4" t="s">
        <v>104</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6"/>
      <c r="H6" s="48"/>
      <c r="I6" s="48"/>
      <c r="J6" s="48"/>
      <c r="K6" s="48"/>
    </row>
    <row r="7" spans="1:11" ht="21" customHeight="1" x14ac:dyDescent="0.2">
      <c r="A7" s="4" t="s">
        <v>133</v>
      </c>
      <c r="B7" s="157" t="s">
        <v>63</v>
      </c>
      <c r="C7" s="157"/>
      <c r="D7" s="157"/>
      <c r="E7" s="157"/>
      <c r="F7" s="157"/>
      <c r="G7" s="36"/>
      <c r="H7" s="48"/>
      <c r="I7" s="48"/>
      <c r="J7" s="48"/>
      <c r="K7" s="48"/>
    </row>
    <row r="8" spans="1:11" ht="21" customHeight="1" x14ac:dyDescent="0.2">
      <c r="A8" s="4" t="s">
        <v>100</v>
      </c>
      <c r="B8" s="157" t="s">
        <v>203</v>
      </c>
      <c r="C8" s="157"/>
      <c r="D8" s="157"/>
      <c r="E8" s="157"/>
      <c r="F8" s="157"/>
      <c r="G8" s="36"/>
      <c r="H8" s="48"/>
      <c r="I8" s="48"/>
      <c r="J8" s="48"/>
      <c r="K8" s="48"/>
    </row>
    <row r="9" spans="1:11" ht="66.75" customHeight="1" x14ac:dyDescent="0.2">
      <c r="A9" s="156" t="s">
        <v>125</v>
      </c>
      <c r="B9" s="156"/>
      <c r="C9" s="156"/>
      <c r="D9" s="156"/>
      <c r="E9" s="156"/>
      <c r="F9" s="156"/>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14081.91</v>
      </c>
      <c r="C11" s="107" t="str">
        <f>IF(Travel!B6="",A34,Travel!B6)</f>
        <v>Figures exclude GST</v>
      </c>
      <c r="D11" s="8"/>
      <c r="E11" s="11" t="s">
        <v>95</v>
      </c>
      <c r="F11" s="58">
        <f>'Gifts and benefits'!C25</f>
        <v>0</v>
      </c>
      <c r="G11" s="49"/>
      <c r="H11" s="49"/>
      <c r="I11" s="49"/>
      <c r="J11" s="49"/>
      <c r="K11" s="49"/>
    </row>
    <row r="12" spans="1:11" ht="27.75" customHeight="1" x14ac:dyDescent="0.2">
      <c r="A12" s="11" t="s">
        <v>12</v>
      </c>
      <c r="B12" s="99">
        <f>Hospitality!B25</f>
        <v>0</v>
      </c>
      <c r="C12" s="107" t="str">
        <f>IF(Hospitality!B6="",A34,Hospitality!B6)</f>
        <v>Not yet indicated</v>
      </c>
      <c r="D12" s="8"/>
      <c r="E12" s="11" t="s">
        <v>96</v>
      </c>
      <c r="F12" s="58">
        <f>'Gifts and benefits'!C26</f>
        <v>0</v>
      </c>
      <c r="G12" s="49"/>
      <c r="H12" s="49"/>
      <c r="I12" s="49"/>
      <c r="J12" s="49"/>
      <c r="K12" s="49"/>
    </row>
    <row r="13" spans="1:11" ht="27.75" customHeight="1" x14ac:dyDescent="0.2">
      <c r="A13" s="11" t="s">
        <v>30</v>
      </c>
      <c r="B13" s="99">
        <f>'All other expenses'!B25</f>
        <v>16204.49</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Travel!B18</f>
        <v>12313.66</v>
      </c>
      <c r="C15" s="109" t="str">
        <f>C11</f>
        <v>Figures exclude GST</v>
      </c>
      <c r="D15" s="8"/>
      <c r="E15" s="8"/>
      <c r="F15" s="60"/>
      <c r="G15" s="48"/>
      <c r="H15" s="48"/>
      <c r="I15" s="48"/>
      <c r="J15" s="48"/>
      <c r="K15" s="48"/>
    </row>
    <row r="16" spans="1:11" ht="27.75" customHeight="1" x14ac:dyDescent="0.2">
      <c r="A16" s="12" t="s">
        <v>91</v>
      </c>
      <c r="B16" s="101">
        <f>Travel!B31</f>
        <v>1768.25</v>
      </c>
      <c r="C16" s="109" t="str">
        <f>C11</f>
        <v>Figures exclude GST</v>
      </c>
      <c r="D16" s="61"/>
      <c r="E16" s="8"/>
      <c r="F16" s="62"/>
      <c r="G16" s="48"/>
      <c r="H16" s="48"/>
      <c r="I16" s="48"/>
      <c r="J16" s="48"/>
      <c r="K16" s="48"/>
    </row>
    <row r="17" spans="1:11" ht="27.75" customHeight="1" x14ac:dyDescent="0.2">
      <c r="A17" s="12" t="s">
        <v>46</v>
      </c>
      <c r="B17" s="101">
        <f>Travel!B39</f>
        <v>0</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COUNT(Travel!B12:B17)</f>
        <v>3</v>
      </c>
      <c r="C54" s="134"/>
      <c r="D54" s="134">
        <f>COUNTIF(Travel!D12:D17,"*")</f>
        <v>3</v>
      </c>
      <c r="E54" s="135"/>
      <c r="F54" s="135" t="b">
        <f>MIN(B54,D54)=MAX(B54,D54)</f>
        <v>1</v>
      </c>
      <c r="G54" s="48"/>
      <c r="H54" s="48"/>
      <c r="I54" s="48"/>
      <c r="J54" s="48"/>
      <c r="K54" s="48"/>
    </row>
    <row r="55" spans="1:11" hidden="1" x14ac:dyDescent="0.2">
      <c r="A55" s="144" t="s">
        <v>111</v>
      </c>
      <c r="B55" s="134">
        <f>COUNT(Travel!B22:B30)</f>
        <v>6</v>
      </c>
      <c r="C55" s="134"/>
      <c r="D55" s="134">
        <f>COUNTIF(Travel!D22:D30,"*")</f>
        <v>6</v>
      </c>
      <c r="E55" s="135"/>
      <c r="F55" s="135" t="b">
        <f>MIN(B55,D55)=MAX(B55,D55)</f>
        <v>1</v>
      </c>
    </row>
    <row r="56" spans="1:11" hidden="1" x14ac:dyDescent="0.2">
      <c r="A56" s="145"/>
      <c r="B56" s="134">
        <f>COUNT(Travel!B35:B38)</f>
        <v>0</v>
      </c>
      <c r="C56" s="134"/>
      <c r="D56" s="134">
        <f>COUNTIF(Travel!D35:D38,"*")</f>
        <v>0</v>
      </c>
      <c r="E56" s="135"/>
      <c r="F56" s="135" t="b">
        <f>MIN(B56,D56)=MAX(B56,D56)</f>
        <v>1</v>
      </c>
    </row>
    <row r="57" spans="1:11" hidden="1" x14ac:dyDescent="0.2">
      <c r="A57" s="146" t="s">
        <v>109</v>
      </c>
      <c r="B57" s="136">
        <f>COUNT(Hospitality!B11:B24)</f>
        <v>0</v>
      </c>
      <c r="C57" s="136"/>
      <c r="D57" s="136">
        <f>COUNTIF(Hospitality!D11:D24,"*")</f>
        <v>0</v>
      </c>
      <c r="E57" s="137"/>
      <c r="F57" s="137" t="b">
        <f>MIN(B57,D57)=MAX(B57,D57)</f>
        <v>1</v>
      </c>
    </row>
    <row r="58" spans="1:11" hidden="1" x14ac:dyDescent="0.2">
      <c r="A58" s="147" t="s">
        <v>110</v>
      </c>
      <c r="B58" s="135">
        <f>COUNT('All other expenses'!B11:B24)</f>
        <v>11</v>
      </c>
      <c r="C58" s="135"/>
      <c r="D58" s="135">
        <f>COUNTIF('All other expenses'!D11:D24,"*")</f>
        <v>11</v>
      </c>
      <c r="E58" s="135"/>
      <c r="F58" s="135" t="b">
        <f>MIN(B58,D58)=MAX(B58,D58)</f>
        <v>1</v>
      </c>
    </row>
    <row r="59" spans="1:11" hidden="1" x14ac:dyDescent="0.2">
      <c r="A59" s="146" t="s">
        <v>108</v>
      </c>
      <c r="B59" s="136">
        <f>COUNTIF('Gifts and benefits'!B11:B24,"*")</f>
        <v>1</v>
      </c>
      <c r="C59" s="136">
        <f>COUNTIF('Gifts and benefits'!C11:C24,"*")</f>
        <v>0</v>
      </c>
      <c r="D59" s="136"/>
      <c r="E59" s="136">
        <f>COUNTA('Gifts and benefits'!E11:E24)</f>
        <v>0</v>
      </c>
      <c r="F59" s="137"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6"/>
  <sheetViews>
    <sheetView zoomScaleNormal="100" workbookViewId="0">
      <selection activeCell="B29" sqref="B2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9" t="s">
        <v>6</v>
      </c>
      <c r="B1" s="159"/>
      <c r="C1" s="159"/>
      <c r="D1" s="159"/>
      <c r="E1" s="159"/>
      <c r="F1" s="48"/>
    </row>
    <row r="2" spans="1:6" ht="21" customHeight="1" x14ac:dyDescent="0.2">
      <c r="A2" s="4" t="s">
        <v>2</v>
      </c>
      <c r="B2" s="162" t="str">
        <f>'Summary and sign-off'!B2:F2</f>
        <v>Ministry of Justice</v>
      </c>
      <c r="C2" s="162"/>
      <c r="D2" s="162"/>
      <c r="E2" s="162"/>
      <c r="F2" s="48"/>
    </row>
    <row r="3" spans="1:6" ht="21" customHeight="1" x14ac:dyDescent="0.2">
      <c r="A3" s="4" t="s">
        <v>3</v>
      </c>
      <c r="B3" s="162" t="s">
        <v>169</v>
      </c>
      <c r="C3" s="162"/>
      <c r="D3" s="162"/>
      <c r="E3" s="162"/>
      <c r="F3" s="48"/>
    </row>
    <row r="4" spans="1:6" ht="21" customHeight="1" x14ac:dyDescent="0.2">
      <c r="A4" s="4" t="s">
        <v>77</v>
      </c>
      <c r="B4" s="162">
        <v>43282</v>
      </c>
      <c r="C4" s="162"/>
      <c r="D4" s="162"/>
      <c r="E4" s="162"/>
      <c r="F4" s="48"/>
    </row>
    <row r="5" spans="1:6" ht="21" customHeight="1" x14ac:dyDescent="0.2">
      <c r="A5" s="4" t="s">
        <v>78</v>
      </c>
      <c r="B5" s="162">
        <v>43496</v>
      </c>
      <c r="C5" s="162"/>
      <c r="D5" s="162"/>
      <c r="E5" s="162"/>
      <c r="F5" s="48"/>
    </row>
    <row r="6" spans="1:6" ht="21" customHeight="1" x14ac:dyDescent="0.2">
      <c r="A6" s="4" t="s">
        <v>29</v>
      </c>
      <c r="B6" s="157" t="s">
        <v>28</v>
      </c>
      <c r="C6" s="157"/>
      <c r="D6" s="157"/>
      <c r="E6" s="157"/>
      <c r="F6" s="48"/>
    </row>
    <row r="7" spans="1:6" ht="21" customHeight="1" x14ac:dyDescent="0.2">
      <c r="A7" s="4" t="s">
        <v>104</v>
      </c>
      <c r="B7" s="157" t="s">
        <v>116</v>
      </c>
      <c r="C7" s="157"/>
      <c r="D7" s="157"/>
      <c r="E7" s="157"/>
      <c r="F7" s="48"/>
    </row>
    <row r="8" spans="1:6" ht="36" customHeight="1" x14ac:dyDescent="0.2">
      <c r="A8" s="165" t="s">
        <v>4</v>
      </c>
      <c r="B8" s="166"/>
      <c r="C8" s="166"/>
      <c r="D8" s="166"/>
      <c r="E8" s="166"/>
      <c r="F8" s="24"/>
    </row>
    <row r="9" spans="1:6" ht="36" customHeight="1" x14ac:dyDescent="0.2">
      <c r="A9" s="167" t="s">
        <v>142</v>
      </c>
      <c r="B9" s="168"/>
      <c r="C9" s="168"/>
      <c r="D9" s="168"/>
      <c r="E9" s="168"/>
      <c r="F9" s="24"/>
    </row>
    <row r="10" spans="1:6" ht="24.75" customHeight="1" x14ac:dyDescent="0.2">
      <c r="A10" s="164" t="s">
        <v>143</v>
      </c>
      <c r="B10" s="169"/>
      <c r="C10" s="164"/>
      <c r="D10" s="164"/>
      <c r="E10" s="164"/>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v>43371</v>
      </c>
      <c r="B13" s="111">
        <v>11107.78</v>
      </c>
      <c r="C13" s="112" t="s">
        <v>189</v>
      </c>
      <c r="D13" s="112" t="s">
        <v>185</v>
      </c>
      <c r="E13" s="113" t="s">
        <v>186</v>
      </c>
      <c r="F13" s="1"/>
    </row>
    <row r="14" spans="1:6" s="89" customFormat="1" x14ac:dyDescent="0.2">
      <c r="A14" s="114">
        <v>43431</v>
      </c>
      <c r="B14" s="111">
        <v>572.59</v>
      </c>
      <c r="C14" s="112" t="s">
        <v>200</v>
      </c>
      <c r="D14" s="112" t="s">
        <v>185</v>
      </c>
      <c r="E14" s="113" t="s">
        <v>187</v>
      </c>
      <c r="F14" s="1"/>
    </row>
    <row r="15" spans="1:6" s="89" customFormat="1" x14ac:dyDescent="0.2">
      <c r="A15" s="114">
        <v>43431</v>
      </c>
      <c r="B15" s="111">
        <v>633.29</v>
      </c>
      <c r="C15" s="112" t="s">
        <v>192</v>
      </c>
      <c r="D15" s="112" t="s">
        <v>193</v>
      </c>
      <c r="E15" s="113" t="s">
        <v>187</v>
      </c>
      <c r="F15" s="1"/>
    </row>
    <row r="16" spans="1:6" s="89" customFormat="1" x14ac:dyDescent="0.2">
      <c r="A16" s="114"/>
      <c r="B16" s="111"/>
      <c r="C16" s="112"/>
      <c r="D16" s="112"/>
      <c r="E16" s="113"/>
      <c r="F16" s="1"/>
    </row>
    <row r="17" spans="1:6" s="89" customFormat="1" hidden="1" x14ac:dyDescent="0.2">
      <c r="A17" s="124"/>
      <c r="B17" s="125"/>
      <c r="C17" s="126"/>
      <c r="D17" s="126"/>
      <c r="E17" s="127"/>
      <c r="F17" s="1"/>
    </row>
    <row r="18" spans="1:6" ht="19.5" customHeight="1" x14ac:dyDescent="0.2">
      <c r="A18" s="128" t="s">
        <v>154</v>
      </c>
      <c r="B18" s="129">
        <f>SUM(B12:B17)</f>
        <v>12313.66</v>
      </c>
      <c r="C18" s="130" t="str">
        <f>IF(SUBTOTAL(3,B12:B17)=SUBTOTAL(103,B12:B17),'Summary and sign-off'!$A$47,'Summary and sign-off'!$A$48)</f>
        <v>Check - there are no hidden rows with data</v>
      </c>
      <c r="D18" s="163" t="str">
        <f>IF('Summary and sign-off'!F54='Summary and sign-off'!F53,'Summary and sign-off'!A50,'Summary and sign-off'!A49)</f>
        <v>Check - each entry provides sufficient information</v>
      </c>
      <c r="E18" s="163"/>
      <c r="F18" s="48"/>
    </row>
    <row r="19" spans="1:6" ht="10.5" customHeight="1" x14ac:dyDescent="0.2">
      <c r="A19" s="29"/>
      <c r="B19" s="24"/>
      <c r="C19" s="29"/>
      <c r="D19" s="29"/>
      <c r="E19" s="29"/>
      <c r="F19" s="29"/>
    </row>
    <row r="20" spans="1:6" ht="24.75" customHeight="1" x14ac:dyDescent="0.2">
      <c r="A20" s="164" t="s">
        <v>92</v>
      </c>
      <c r="B20" s="164"/>
      <c r="C20" s="164"/>
      <c r="D20" s="164"/>
      <c r="E20" s="164"/>
      <c r="F20" s="49"/>
    </row>
    <row r="21" spans="1:6" ht="27" customHeight="1" x14ac:dyDescent="0.2">
      <c r="A21" s="37" t="s">
        <v>49</v>
      </c>
      <c r="B21" s="37" t="s">
        <v>31</v>
      </c>
      <c r="C21" s="37" t="s">
        <v>146</v>
      </c>
      <c r="D21" s="37" t="s">
        <v>102</v>
      </c>
      <c r="E21" s="37" t="s">
        <v>76</v>
      </c>
      <c r="F21" s="50"/>
    </row>
    <row r="22" spans="1:6" s="89" customFormat="1" hidden="1" x14ac:dyDescent="0.2">
      <c r="A22" s="114"/>
      <c r="B22" s="111"/>
      <c r="C22" s="112"/>
      <c r="D22" s="112"/>
      <c r="E22" s="113"/>
      <c r="F22" s="1"/>
    </row>
    <row r="23" spans="1:6" s="89" customFormat="1" x14ac:dyDescent="0.2">
      <c r="A23" s="114">
        <v>43314</v>
      </c>
      <c r="B23" s="111">
        <v>494.25</v>
      </c>
      <c r="C23" s="112" t="s">
        <v>196</v>
      </c>
      <c r="D23" s="112" t="s">
        <v>185</v>
      </c>
      <c r="E23" s="113" t="s">
        <v>201</v>
      </c>
      <c r="F23" s="1"/>
    </row>
    <row r="24" spans="1:6" s="89" customFormat="1" x14ac:dyDescent="0.2">
      <c r="A24" s="114">
        <v>43328</v>
      </c>
      <c r="B24" s="111">
        <v>137.91</v>
      </c>
      <c r="C24" s="112" t="s">
        <v>196</v>
      </c>
      <c r="D24" s="112" t="s">
        <v>197</v>
      </c>
      <c r="E24" s="113" t="s">
        <v>194</v>
      </c>
      <c r="F24" s="1"/>
    </row>
    <row r="25" spans="1:6" s="89" customFormat="1" x14ac:dyDescent="0.2">
      <c r="A25" s="114">
        <v>43341</v>
      </c>
      <c r="B25" s="111">
        <v>593.22</v>
      </c>
      <c r="C25" s="112" t="s">
        <v>198</v>
      </c>
      <c r="D25" s="112" t="s">
        <v>185</v>
      </c>
      <c r="E25" s="113" t="s">
        <v>199</v>
      </c>
      <c r="F25" s="1"/>
    </row>
    <row r="26" spans="1:6" s="89" customFormat="1" x14ac:dyDescent="0.2">
      <c r="A26" s="114">
        <v>43341</v>
      </c>
      <c r="B26" s="111">
        <v>53.6</v>
      </c>
      <c r="C26" s="112" t="s">
        <v>195</v>
      </c>
      <c r="D26" s="112" t="s">
        <v>188</v>
      </c>
      <c r="E26" s="113" t="s">
        <v>199</v>
      </c>
      <c r="F26" s="1"/>
    </row>
    <row r="27" spans="1:6" s="89" customFormat="1" x14ac:dyDescent="0.2">
      <c r="A27" s="114">
        <v>43355</v>
      </c>
      <c r="B27" s="111">
        <v>442.57</v>
      </c>
      <c r="C27" s="112" t="s">
        <v>198</v>
      </c>
      <c r="D27" s="112" t="s">
        <v>185</v>
      </c>
      <c r="E27" s="113" t="s">
        <v>202</v>
      </c>
      <c r="F27" s="1"/>
    </row>
    <row r="28" spans="1:6" s="89" customFormat="1" x14ac:dyDescent="0.2">
      <c r="A28" s="114">
        <v>43355</v>
      </c>
      <c r="B28" s="111">
        <v>46.7</v>
      </c>
      <c r="C28" s="112" t="s">
        <v>195</v>
      </c>
      <c r="D28" s="112" t="s">
        <v>188</v>
      </c>
      <c r="E28" s="113" t="s">
        <v>202</v>
      </c>
      <c r="F28" s="1"/>
    </row>
    <row r="29" spans="1:6" s="89" customFormat="1" x14ac:dyDescent="0.2">
      <c r="A29" s="114"/>
      <c r="B29" s="111"/>
      <c r="C29" s="112"/>
      <c r="D29" s="112"/>
      <c r="E29" s="113"/>
      <c r="F29" s="1"/>
    </row>
    <row r="30" spans="1:6" s="89" customFormat="1" hidden="1" x14ac:dyDescent="0.2">
      <c r="A30" s="114"/>
      <c r="B30" s="111"/>
      <c r="C30" s="112"/>
      <c r="D30" s="112"/>
      <c r="E30" s="113"/>
      <c r="F30" s="1"/>
    </row>
    <row r="31" spans="1:6" ht="19.5" customHeight="1" x14ac:dyDescent="0.2">
      <c r="A31" s="128" t="s">
        <v>155</v>
      </c>
      <c r="B31" s="129">
        <f>SUM(B22:B30)</f>
        <v>1768.25</v>
      </c>
      <c r="C31" s="130" t="str">
        <f>IF(SUBTOTAL(3,B22:B30)=SUBTOTAL(103,B22:B30),'Summary and sign-off'!$A$47,'Summary and sign-off'!$A$48)</f>
        <v>Check - there are no hidden rows with data</v>
      </c>
      <c r="D31" s="163" t="str">
        <f>IF('Summary and sign-off'!F55='Summary and sign-off'!F53,'Summary and sign-off'!A50,'Summary and sign-off'!A49)</f>
        <v>Check - each entry provides sufficient information</v>
      </c>
      <c r="E31" s="163"/>
      <c r="F31" s="48"/>
    </row>
    <row r="32" spans="1:6" ht="10.5" customHeight="1" x14ac:dyDescent="0.2">
      <c r="A32" s="29"/>
      <c r="B32" s="24"/>
      <c r="C32" s="29"/>
      <c r="D32" s="29"/>
      <c r="E32" s="29"/>
      <c r="F32" s="29"/>
    </row>
    <row r="33" spans="1:6" ht="24.75" customHeight="1" x14ac:dyDescent="0.2">
      <c r="A33" s="164" t="s">
        <v>44</v>
      </c>
      <c r="B33" s="164"/>
      <c r="C33" s="164"/>
      <c r="D33" s="164"/>
      <c r="E33" s="164"/>
      <c r="F33" s="48"/>
    </row>
    <row r="34" spans="1:6" ht="27" customHeight="1" x14ac:dyDescent="0.2">
      <c r="A34" s="37" t="s">
        <v>49</v>
      </c>
      <c r="B34" s="37" t="s">
        <v>31</v>
      </c>
      <c r="C34" s="37" t="s">
        <v>147</v>
      </c>
      <c r="D34" s="37" t="s">
        <v>88</v>
      </c>
      <c r="E34" s="37" t="s">
        <v>76</v>
      </c>
      <c r="F34" s="51"/>
    </row>
    <row r="35" spans="1:6" s="89" customFormat="1" hidden="1" x14ac:dyDescent="0.2">
      <c r="A35" s="114"/>
      <c r="B35" s="111"/>
      <c r="C35" s="112"/>
      <c r="D35" s="112"/>
      <c r="E35" s="113"/>
      <c r="F35" s="1"/>
    </row>
    <row r="36" spans="1:6" s="89" customFormat="1" x14ac:dyDescent="0.2">
      <c r="A36" s="114"/>
      <c r="B36" s="111"/>
      <c r="C36" s="112" t="s">
        <v>182</v>
      </c>
      <c r="D36" s="112"/>
      <c r="E36" s="113"/>
      <c r="F36" s="1"/>
    </row>
    <row r="37" spans="1:6" s="89" customFormat="1" x14ac:dyDescent="0.2">
      <c r="A37" s="114"/>
      <c r="B37" s="111"/>
      <c r="C37" s="112"/>
      <c r="D37" s="112"/>
      <c r="E37" s="113"/>
      <c r="F37" s="1"/>
    </row>
    <row r="38" spans="1:6" s="89" customFormat="1" hidden="1" x14ac:dyDescent="0.2">
      <c r="A38" s="114"/>
      <c r="B38" s="111"/>
      <c r="C38" s="112"/>
      <c r="D38" s="112"/>
      <c r="E38" s="113"/>
      <c r="F38" s="1"/>
    </row>
    <row r="39" spans="1:6" ht="19.5" customHeight="1" x14ac:dyDescent="0.2">
      <c r="A39" s="128" t="s">
        <v>152</v>
      </c>
      <c r="B39" s="129">
        <f>SUM(B35:B38)</f>
        <v>0</v>
      </c>
      <c r="C39" s="130" t="str">
        <f>IF(SUBTOTAL(3,B35:B38)=SUBTOTAL(103,B35:B38),'Summary and sign-off'!$A$47,'Summary and sign-off'!$A$48)</f>
        <v>Check - there are no hidden rows with data</v>
      </c>
      <c r="D39" s="163" t="str">
        <f>IF('Summary and sign-off'!F56='Summary and sign-off'!F53,'Summary and sign-off'!A50,'Summary and sign-off'!A49)</f>
        <v>Check - each entry provides sufficient information</v>
      </c>
      <c r="E39" s="163"/>
      <c r="F39" s="48"/>
    </row>
    <row r="40" spans="1:6" ht="10.5" customHeight="1" x14ac:dyDescent="0.2">
      <c r="A40" s="29"/>
      <c r="B40" s="97"/>
      <c r="C40" s="24"/>
      <c r="D40" s="29"/>
      <c r="E40" s="29"/>
      <c r="F40" s="29"/>
    </row>
    <row r="41" spans="1:6" ht="34.5" customHeight="1" x14ac:dyDescent="0.2">
      <c r="A41" s="52" t="s">
        <v>1</v>
      </c>
      <c r="B41" s="98">
        <f>B18+B31+B39</f>
        <v>14081.91</v>
      </c>
      <c r="C41" s="53"/>
      <c r="D41" s="53"/>
      <c r="E41" s="53"/>
      <c r="F41" s="28"/>
    </row>
    <row r="42" spans="1:6" x14ac:dyDescent="0.2">
      <c r="A42" s="29"/>
      <c r="B42" s="24"/>
      <c r="C42" s="29"/>
      <c r="D42" s="29"/>
      <c r="E42" s="29"/>
      <c r="F42" s="29"/>
    </row>
    <row r="43" spans="1:6" x14ac:dyDescent="0.2">
      <c r="A43" s="54" t="s">
        <v>8</v>
      </c>
      <c r="B43" s="27"/>
      <c r="C43" s="28"/>
      <c r="D43" s="28"/>
      <c r="E43" s="28"/>
      <c r="F43" s="29"/>
    </row>
    <row r="44" spans="1:6" ht="12.6" customHeight="1" x14ac:dyDescent="0.2">
      <c r="A44" s="25" t="s">
        <v>50</v>
      </c>
      <c r="B44" s="55"/>
      <c r="C44" s="55"/>
      <c r="D44" s="34"/>
      <c r="E44" s="34"/>
      <c r="F44" s="29"/>
    </row>
    <row r="45" spans="1:6" ht="12.95" customHeight="1" x14ac:dyDescent="0.2">
      <c r="A45" s="33" t="s">
        <v>156</v>
      </c>
      <c r="B45" s="29"/>
      <c r="C45" s="34"/>
      <c r="D45" s="29"/>
      <c r="E45" s="34"/>
      <c r="F45" s="29"/>
    </row>
    <row r="46" spans="1:6" x14ac:dyDescent="0.2">
      <c r="A46" s="33" t="s">
        <v>149</v>
      </c>
      <c r="B46" s="34"/>
      <c r="C46" s="34"/>
      <c r="D46" s="34"/>
      <c r="E46" s="56"/>
      <c r="F46" s="48"/>
    </row>
    <row r="47" spans="1:6" x14ac:dyDescent="0.2">
      <c r="A47" s="25" t="s">
        <v>157</v>
      </c>
      <c r="B47" s="27"/>
      <c r="C47" s="28"/>
      <c r="D47" s="28"/>
      <c r="E47" s="28"/>
      <c r="F47" s="29"/>
    </row>
    <row r="48" spans="1:6" ht="12.95" customHeight="1" x14ac:dyDescent="0.2">
      <c r="A48" s="33" t="s">
        <v>148</v>
      </c>
      <c r="B48" s="29"/>
      <c r="C48" s="34"/>
      <c r="D48" s="29"/>
      <c r="E48" s="34"/>
      <c r="F48" s="29"/>
    </row>
    <row r="49" spans="1:6" x14ac:dyDescent="0.2">
      <c r="A49" s="33" t="s">
        <v>153</v>
      </c>
      <c r="B49" s="34"/>
      <c r="C49" s="34"/>
      <c r="D49" s="34"/>
      <c r="E49" s="56"/>
      <c r="F49" s="48"/>
    </row>
    <row r="50" spans="1:6" x14ac:dyDescent="0.2">
      <c r="A50" s="38" t="s">
        <v>165</v>
      </c>
      <c r="B50" s="38"/>
      <c r="C50" s="38"/>
      <c r="D50" s="38"/>
      <c r="E50" s="56"/>
      <c r="F50" s="48"/>
    </row>
    <row r="51" spans="1:6" x14ac:dyDescent="0.2">
      <c r="A51" s="42"/>
      <c r="B51" s="29"/>
      <c r="C51" s="29"/>
      <c r="D51" s="29"/>
      <c r="E51" s="48"/>
      <c r="F51" s="48"/>
    </row>
    <row r="52" spans="1:6" hidden="1" x14ac:dyDescent="0.2">
      <c r="A52" s="42"/>
      <c r="B52" s="29"/>
      <c r="C52" s="29"/>
      <c r="D52" s="29"/>
      <c r="E52" s="48"/>
      <c r="F52" s="48"/>
    </row>
    <row r="53" spans="1:6" hidden="1" x14ac:dyDescent="0.2"/>
    <row r="54" spans="1:6" hidden="1" x14ac:dyDescent="0.2"/>
    <row r="55" spans="1:6" hidden="1" x14ac:dyDescent="0.2"/>
    <row r="56" spans="1:6" hidden="1" x14ac:dyDescent="0.2"/>
    <row r="57" spans="1:6" ht="12.75" hidden="1" customHeight="1" x14ac:dyDescent="0.2"/>
    <row r="58" spans="1:6" hidden="1" x14ac:dyDescent="0.2"/>
    <row r="59" spans="1:6" hidden="1" x14ac:dyDescent="0.2"/>
    <row r="60" spans="1:6" hidden="1" x14ac:dyDescent="0.2">
      <c r="A60" s="57"/>
      <c r="B60" s="48"/>
      <c r="C60" s="48"/>
      <c r="D60" s="48"/>
      <c r="E60" s="48"/>
      <c r="F60" s="48"/>
    </row>
    <row r="61" spans="1:6" hidden="1" x14ac:dyDescent="0.2">
      <c r="A61" s="57"/>
      <c r="B61" s="48"/>
      <c r="C61" s="48"/>
      <c r="D61" s="48"/>
      <c r="E61" s="48"/>
      <c r="F61" s="48"/>
    </row>
    <row r="62" spans="1:6" hidden="1" x14ac:dyDescent="0.2">
      <c r="A62" s="57"/>
      <c r="B62" s="48"/>
      <c r="C62" s="48"/>
      <c r="D62" s="48"/>
      <c r="E62" s="48"/>
      <c r="F62" s="48"/>
    </row>
    <row r="63" spans="1:6" hidden="1" x14ac:dyDescent="0.2">
      <c r="A63" s="57"/>
      <c r="B63" s="48"/>
      <c r="C63" s="48"/>
      <c r="D63" s="48"/>
      <c r="E63" s="48"/>
      <c r="F63" s="48"/>
    </row>
    <row r="64" spans="1:6" hidden="1" x14ac:dyDescent="0.2">
      <c r="A64" s="57"/>
      <c r="B64" s="48"/>
      <c r="C64" s="48"/>
      <c r="D64" s="48"/>
      <c r="E64" s="48"/>
      <c r="F64" s="48"/>
    </row>
    <row r="65" hidden="1" x14ac:dyDescent="0.2"/>
    <row r="66" hidden="1" x14ac:dyDescent="0.2"/>
    <row r="67" hidden="1" x14ac:dyDescent="0.2"/>
    <row r="68" hidden="1" x14ac:dyDescent="0.2"/>
    <row r="69" hidden="1" x14ac:dyDescent="0.2"/>
    <row r="70" hidden="1" x14ac:dyDescent="0.2"/>
    <row r="71" hidden="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sheetData>
  <sheetProtection formatCells="0" formatRows="0" insertColumns="0" insertRows="0" deleteRows="0"/>
  <mergeCells count="15">
    <mergeCell ref="B7:E7"/>
    <mergeCell ref="B5:E5"/>
    <mergeCell ref="D39:E39"/>
    <mergeCell ref="A1:E1"/>
    <mergeCell ref="A20:E20"/>
    <mergeCell ref="A33:E33"/>
    <mergeCell ref="B2:E2"/>
    <mergeCell ref="B3:E3"/>
    <mergeCell ref="B4:E4"/>
    <mergeCell ref="A8:E8"/>
    <mergeCell ref="A9:E9"/>
    <mergeCell ref="B6:E6"/>
    <mergeCell ref="D18:E18"/>
    <mergeCell ref="D31:E31"/>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5:A38 A12:A17 A22:A3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4 A21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B35:B38 B12:B17 B22:B30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9" t="s">
        <v>6</v>
      </c>
      <c r="B1" s="159"/>
      <c r="C1" s="159"/>
      <c r="D1" s="159"/>
      <c r="E1" s="159"/>
      <c r="F1" s="40"/>
    </row>
    <row r="2" spans="1:6" ht="21" customHeight="1" x14ac:dyDescent="0.2">
      <c r="A2" s="4" t="s">
        <v>2</v>
      </c>
      <c r="B2" s="162" t="str">
        <f>'Summary and sign-off'!B2:F2</f>
        <v>Ministry of Justice</v>
      </c>
      <c r="C2" s="162"/>
      <c r="D2" s="162"/>
      <c r="E2" s="162"/>
      <c r="F2" s="40"/>
    </row>
    <row r="3" spans="1:6" ht="21" customHeight="1" x14ac:dyDescent="0.2">
      <c r="A3" s="4" t="s">
        <v>3</v>
      </c>
      <c r="B3" s="162" t="s">
        <v>169</v>
      </c>
      <c r="C3" s="162"/>
      <c r="D3" s="162"/>
      <c r="E3" s="162"/>
      <c r="F3" s="40"/>
    </row>
    <row r="4" spans="1:6" ht="21" customHeight="1" x14ac:dyDescent="0.2">
      <c r="A4" s="4" t="s">
        <v>77</v>
      </c>
      <c r="B4" s="162">
        <v>43282</v>
      </c>
      <c r="C4" s="162"/>
      <c r="D4" s="162"/>
      <c r="E4" s="162"/>
      <c r="F4" s="40"/>
    </row>
    <row r="5" spans="1:6" ht="21" customHeight="1" x14ac:dyDescent="0.2">
      <c r="A5" s="4" t="s">
        <v>78</v>
      </c>
      <c r="B5" s="162">
        <v>43496</v>
      </c>
      <c r="C5" s="162"/>
      <c r="D5" s="162"/>
      <c r="E5" s="162"/>
      <c r="F5" s="40"/>
    </row>
    <row r="6" spans="1:6" ht="21" customHeight="1" x14ac:dyDescent="0.2">
      <c r="A6" s="4" t="s">
        <v>29</v>
      </c>
      <c r="B6" s="157"/>
      <c r="C6" s="157"/>
      <c r="D6" s="157"/>
      <c r="E6" s="157"/>
      <c r="F6" s="40"/>
    </row>
    <row r="7" spans="1:6" ht="21" customHeight="1" x14ac:dyDescent="0.2">
      <c r="A7" s="4" t="s">
        <v>104</v>
      </c>
      <c r="B7" s="157" t="s">
        <v>116</v>
      </c>
      <c r="C7" s="157"/>
      <c r="D7" s="157"/>
      <c r="E7" s="157"/>
      <c r="F7" s="40"/>
    </row>
    <row r="8" spans="1:6" ht="35.25" customHeight="1" x14ac:dyDescent="0.25">
      <c r="A8" s="172" t="s">
        <v>158</v>
      </c>
      <c r="B8" s="172"/>
      <c r="C8" s="173"/>
      <c r="D8" s="173"/>
      <c r="E8" s="173"/>
      <c r="F8" s="44"/>
    </row>
    <row r="9" spans="1:6" ht="35.25" customHeight="1" x14ac:dyDescent="0.25">
      <c r="A9" s="170" t="s">
        <v>135</v>
      </c>
      <c r="B9" s="171"/>
      <c r="C9" s="171"/>
      <c r="D9" s="171"/>
      <c r="E9" s="171"/>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c r="C12" s="116" t="s">
        <v>182</v>
      </c>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t="str">
        <f>IF(SUBTOTAL(3,B11:B24)=SUBTOTAL(103,B11:B24),'Summary and sign-off'!$A$47,'Summary and sign-off'!$A$48)</f>
        <v>Check - there are no hidden rows with data</v>
      </c>
      <c r="D25" s="163" t="str">
        <f>IF('Summary and sign-off'!F57='Summary and sign-off'!F53,'Summary and sign-off'!A50,'Summary and sign-off'!A49)</f>
        <v>Check - each entry provides sufficient information</v>
      </c>
      <c r="E25" s="163"/>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8"/>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9" t="s">
        <v>6</v>
      </c>
      <c r="B1" s="159"/>
      <c r="C1" s="159"/>
      <c r="D1" s="159"/>
      <c r="E1" s="159"/>
      <c r="F1" s="26"/>
    </row>
    <row r="2" spans="1:6" ht="21" customHeight="1" x14ac:dyDescent="0.2">
      <c r="A2" s="4" t="s">
        <v>2</v>
      </c>
      <c r="B2" s="162" t="str">
        <f>'Summary and sign-off'!B2:F2</f>
        <v>Ministry of Justice</v>
      </c>
      <c r="C2" s="162"/>
      <c r="D2" s="162"/>
      <c r="E2" s="162"/>
      <c r="F2" s="26"/>
    </row>
    <row r="3" spans="1:6" ht="21" customHeight="1" x14ac:dyDescent="0.2">
      <c r="A3" s="4" t="s">
        <v>3</v>
      </c>
      <c r="B3" s="162" t="s">
        <v>169</v>
      </c>
      <c r="C3" s="162"/>
      <c r="D3" s="162"/>
      <c r="E3" s="162"/>
      <c r="F3" s="26"/>
    </row>
    <row r="4" spans="1:6" ht="21" customHeight="1" x14ac:dyDescent="0.2">
      <c r="A4" s="4" t="s">
        <v>77</v>
      </c>
      <c r="B4" s="162">
        <v>43282</v>
      </c>
      <c r="C4" s="162"/>
      <c r="D4" s="162"/>
      <c r="E4" s="162"/>
      <c r="F4" s="26"/>
    </row>
    <row r="5" spans="1:6" ht="21" customHeight="1" x14ac:dyDescent="0.2">
      <c r="A5" s="4" t="s">
        <v>78</v>
      </c>
      <c r="B5" s="162">
        <v>43496</v>
      </c>
      <c r="C5" s="162"/>
      <c r="D5" s="162"/>
      <c r="E5" s="162"/>
      <c r="F5" s="26"/>
    </row>
    <row r="6" spans="1:6" ht="21" customHeight="1" x14ac:dyDescent="0.2">
      <c r="A6" s="4" t="s">
        <v>29</v>
      </c>
      <c r="B6" s="157" t="s">
        <v>28</v>
      </c>
      <c r="C6" s="157"/>
      <c r="D6" s="157"/>
      <c r="E6" s="157"/>
      <c r="F6" s="36"/>
    </row>
    <row r="7" spans="1:6" ht="21" customHeight="1" x14ac:dyDescent="0.2">
      <c r="A7" s="4" t="s">
        <v>104</v>
      </c>
      <c r="B7" s="157" t="s">
        <v>116</v>
      </c>
      <c r="C7" s="157"/>
      <c r="D7" s="157"/>
      <c r="E7" s="157"/>
      <c r="F7" s="36"/>
    </row>
    <row r="8" spans="1:6" ht="35.25" customHeight="1" x14ac:dyDescent="0.2">
      <c r="A8" s="166" t="s">
        <v>0</v>
      </c>
      <c r="B8" s="166"/>
      <c r="C8" s="173"/>
      <c r="D8" s="173"/>
      <c r="E8" s="173"/>
      <c r="F8" s="26"/>
    </row>
    <row r="9" spans="1:6" ht="35.25" customHeight="1" x14ac:dyDescent="0.2">
      <c r="A9" s="174" t="s">
        <v>127</v>
      </c>
      <c r="B9" s="175"/>
      <c r="C9" s="175"/>
      <c r="D9" s="175"/>
      <c r="E9" s="175"/>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v>43282</v>
      </c>
      <c r="B12" s="111">
        <v>52.28</v>
      </c>
      <c r="C12" s="116" t="s">
        <v>170</v>
      </c>
      <c r="D12" s="116" t="s">
        <v>190</v>
      </c>
      <c r="E12" s="117"/>
      <c r="F12" s="3"/>
    </row>
    <row r="13" spans="1:6" s="89" customFormat="1" x14ac:dyDescent="0.2">
      <c r="A13" s="114">
        <v>43287</v>
      </c>
      <c r="B13" s="111">
        <v>1192</v>
      </c>
      <c r="C13" s="116" t="s">
        <v>173</v>
      </c>
      <c r="D13" s="116" t="s">
        <v>174</v>
      </c>
      <c r="E13" s="117"/>
      <c r="F13" s="3"/>
    </row>
    <row r="14" spans="1:6" s="89" customFormat="1" x14ac:dyDescent="0.2">
      <c r="A14" s="114">
        <v>43313</v>
      </c>
      <c r="B14" s="111">
        <v>47.33</v>
      </c>
      <c r="C14" s="116" t="s">
        <v>176</v>
      </c>
      <c r="D14" s="116" t="s">
        <v>190</v>
      </c>
      <c r="E14" s="117"/>
      <c r="F14" s="3"/>
    </row>
    <row r="15" spans="1:6" s="89" customFormat="1" x14ac:dyDescent="0.2">
      <c r="A15" s="114">
        <v>43344</v>
      </c>
      <c r="B15" s="111">
        <v>48.9</v>
      </c>
      <c r="C15" s="116" t="s">
        <v>177</v>
      </c>
      <c r="D15" s="116" t="s">
        <v>190</v>
      </c>
      <c r="E15" s="117"/>
      <c r="F15" s="3"/>
    </row>
    <row r="16" spans="1:6" s="89" customFormat="1" x14ac:dyDescent="0.2">
      <c r="A16" s="114">
        <v>43371</v>
      </c>
      <c r="B16" s="111">
        <v>13717.17</v>
      </c>
      <c r="C16" s="116" t="s">
        <v>178</v>
      </c>
      <c r="D16" s="116" t="s">
        <v>171</v>
      </c>
      <c r="E16" s="117"/>
      <c r="F16" s="3"/>
    </row>
    <row r="17" spans="1:6" s="89" customFormat="1" x14ac:dyDescent="0.2">
      <c r="A17" s="114">
        <v>43374</v>
      </c>
      <c r="B17" s="111">
        <v>48.55</v>
      </c>
      <c r="C17" s="116" t="s">
        <v>179</v>
      </c>
      <c r="D17" s="116" t="s">
        <v>190</v>
      </c>
      <c r="E17" s="117"/>
      <c r="F17" s="3"/>
    </row>
    <row r="18" spans="1:6" s="89" customFormat="1" x14ac:dyDescent="0.2">
      <c r="A18" s="114">
        <v>43388</v>
      </c>
      <c r="B18" s="111">
        <v>600</v>
      </c>
      <c r="C18" s="116" t="s">
        <v>172</v>
      </c>
      <c r="D18" s="116" t="s">
        <v>171</v>
      </c>
      <c r="E18" s="117"/>
      <c r="F18" s="3"/>
    </row>
    <row r="19" spans="1:6" s="89" customFormat="1" x14ac:dyDescent="0.2">
      <c r="A19" s="114">
        <v>43405</v>
      </c>
      <c r="B19" s="111">
        <v>48.9</v>
      </c>
      <c r="C19" s="116" t="s">
        <v>180</v>
      </c>
      <c r="D19" s="116" t="s">
        <v>190</v>
      </c>
      <c r="E19" s="117"/>
      <c r="F19" s="3"/>
    </row>
    <row r="20" spans="1:6" s="89" customFormat="1" x14ac:dyDescent="0.2">
      <c r="A20" s="114">
        <v>43405</v>
      </c>
      <c r="B20" s="111">
        <v>347.94</v>
      </c>
      <c r="C20" s="116" t="s">
        <v>181</v>
      </c>
      <c r="D20" s="116" t="s">
        <v>191</v>
      </c>
      <c r="E20" s="117"/>
      <c r="F20" s="3"/>
    </row>
    <row r="21" spans="1:6" s="89" customFormat="1" x14ac:dyDescent="0.2">
      <c r="A21" s="114">
        <v>43435</v>
      </c>
      <c r="B21" s="111">
        <v>49.67</v>
      </c>
      <c r="C21" s="116" t="s">
        <v>183</v>
      </c>
      <c r="D21" s="116" t="s">
        <v>175</v>
      </c>
      <c r="E21" s="117"/>
      <c r="F21" s="3"/>
    </row>
    <row r="22" spans="1:6" s="89" customFormat="1" x14ac:dyDescent="0.2">
      <c r="A22" s="114">
        <v>43466</v>
      </c>
      <c r="B22" s="111">
        <v>51.75</v>
      </c>
      <c r="C22" s="116" t="s">
        <v>184</v>
      </c>
      <c r="D22" s="116" t="s">
        <v>175</v>
      </c>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16204.49</v>
      </c>
      <c r="C25" s="123" t="str">
        <f>IF(SUBTOTAL(3,B11:B24)=SUBTOTAL(103,B11:B24),'Summary and sign-off'!$A$47,'Summary and sign-off'!$A$48)</f>
        <v>Check - there are no hidden rows with data</v>
      </c>
      <c r="D25" s="163" t="str">
        <f>IF('Summary and sign-off'!F58='Summary and sign-off'!F53,'Summary and sign-off'!A50,'Summary and sign-off'!A49)</f>
        <v>Check - each entry provides sufficient information</v>
      </c>
      <c r="E25" s="163"/>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x14ac:dyDescent="0.2"/>
    <row r="52" x14ac:dyDescent="0.2"/>
    <row r="53" x14ac:dyDescent="0.2"/>
    <row r="54" x14ac:dyDescent="0.2"/>
    <row r="55" x14ac:dyDescent="0.2"/>
    <row r="56" x14ac:dyDescent="0.2"/>
    <row r="57" x14ac:dyDescent="0.2"/>
    <row r="58" x14ac:dyDescent="0.2"/>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9" t="s">
        <v>32</v>
      </c>
      <c r="B1" s="159"/>
      <c r="C1" s="159"/>
      <c r="D1" s="159"/>
      <c r="E1" s="159"/>
      <c r="F1" s="159"/>
    </row>
    <row r="2" spans="1:6" ht="21" customHeight="1" x14ac:dyDescent="0.2">
      <c r="A2" s="4" t="s">
        <v>2</v>
      </c>
      <c r="B2" s="162" t="str">
        <f>'Summary and sign-off'!B2:F2</f>
        <v>Ministry of Justice</v>
      </c>
      <c r="C2" s="162"/>
      <c r="D2" s="162"/>
      <c r="E2" s="162"/>
      <c r="F2" s="162"/>
    </row>
    <row r="3" spans="1:6" ht="21" customHeight="1" x14ac:dyDescent="0.2">
      <c r="A3" s="4" t="s">
        <v>3</v>
      </c>
      <c r="B3" s="162" t="s">
        <v>169</v>
      </c>
      <c r="C3" s="162"/>
      <c r="D3" s="162"/>
      <c r="E3" s="162"/>
      <c r="F3" s="162"/>
    </row>
    <row r="4" spans="1:6" ht="21" customHeight="1" x14ac:dyDescent="0.2">
      <c r="A4" s="4" t="s">
        <v>77</v>
      </c>
      <c r="B4" s="162">
        <v>43282</v>
      </c>
      <c r="C4" s="162"/>
      <c r="D4" s="162"/>
      <c r="E4" s="162"/>
      <c r="F4" s="162"/>
    </row>
    <row r="5" spans="1:6" ht="21" customHeight="1" x14ac:dyDescent="0.2">
      <c r="A5" s="4" t="s">
        <v>78</v>
      </c>
      <c r="B5" s="162">
        <v>43496</v>
      </c>
      <c r="C5" s="162"/>
      <c r="D5" s="162"/>
      <c r="E5" s="162"/>
      <c r="F5" s="162"/>
    </row>
    <row r="6" spans="1:6" ht="21" customHeight="1" x14ac:dyDescent="0.2">
      <c r="A6" s="4" t="s">
        <v>167</v>
      </c>
      <c r="B6" s="157"/>
      <c r="C6" s="157"/>
      <c r="D6" s="157"/>
      <c r="E6" s="157"/>
      <c r="F6" s="157"/>
    </row>
    <row r="7" spans="1:6" ht="21" customHeight="1" x14ac:dyDescent="0.2">
      <c r="A7" s="4" t="s">
        <v>104</v>
      </c>
      <c r="B7" s="157" t="s">
        <v>116</v>
      </c>
      <c r="C7" s="157"/>
      <c r="D7" s="157"/>
      <c r="E7" s="157"/>
      <c r="F7" s="157"/>
    </row>
    <row r="8" spans="1:6" ht="36" customHeight="1" x14ac:dyDescent="0.2">
      <c r="A8" s="166" t="s">
        <v>52</v>
      </c>
      <c r="B8" s="166"/>
      <c r="C8" s="166"/>
      <c r="D8" s="166"/>
      <c r="E8" s="166"/>
      <c r="F8" s="166"/>
    </row>
    <row r="9" spans="1:6" ht="36" customHeight="1" x14ac:dyDescent="0.2">
      <c r="A9" s="174" t="s">
        <v>134</v>
      </c>
      <c r="B9" s="175"/>
      <c r="C9" s="175"/>
      <c r="D9" s="175"/>
      <c r="E9" s="175"/>
      <c r="F9" s="175"/>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c r="B12" s="119" t="s">
        <v>182</v>
      </c>
      <c r="C12" s="122"/>
      <c r="D12" s="119"/>
      <c r="E12" s="118"/>
      <c r="F12" s="120"/>
    </row>
    <row r="13" spans="1:6" s="89" customFormat="1" x14ac:dyDescent="0.2">
      <c r="A13" s="114"/>
      <c r="B13" s="119"/>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76" t="str">
        <f>IF('Summary and sign-off'!F59='Summary and sign-off'!F53,'Summary and sign-off'!A51,'Summary and sign-off'!A49)</f>
        <v>Not all lines have an entry for "Description", "Was the gift accepted?" and "Estimated value in NZ$"</v>
      </c>
      <c r="F25" s="176"/>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12165527-d881-4234-97f9-ee139a3f0c31"/>
    <ds:schemaRef ds:uri="http://www.w3.org/XML/1998/namespac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Ropata, Alice</cp:lastModifiedBy>
  <cp:lastPrinted>2019-07-30T22:10:51Z</cp:lastPrinted>
  <dcterms:created xsi:type="dcterms:W3CDTF">2010-10-17T20:59:02Z</dcterms:created>
  <dcterms:modified xsi:type="dcterms:W3CDTF">2019-08-01T22:26:37Z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_AdHocReviewCycleID">
    <vt:i4>552298250</vt:i4>
  </property>
  <property fmtid="{D5CDD505-2E9C-101B-9397-08002B2CF9AE}" pid="8" name="_NewReviewCycle">
    <vt:lpwstr/>
  </property>
  <property fmtid="{D5CDD505-2E9C-101B-9397-08002B2CF9AE}" pid="9" name="_EmailSubject">
    <vt:lpwstr>Uploading Chief Executive expenses to MOJ external website</vt:lpwstr>
  </property>
  <property fmtid="{D5CDD505-2E9C-101B-9397-08002B2CF9AE}" pid="10" name="_AuthorEmail">
    <vt:lpwstr>Alice.Ropata@justice.govt.nz</vt:lpwstr>
  </property>
  <property fmtid="{D5CDD505-2E9C-101B-9397-08002B2CF9AE}" pid="11" name="_AuthorEmailDisplayName">
    <vt:lpwstr>Ropata, Alice</vt:lpwstr>
  </property>
  <property fmtid="{D5CDD505-2E9C-101B-9397-08002B2CF9AE}" pid="13" name="_PreviousAdHocReviewCycleID">
    <vt:i4>-1797032307</vt:i4>
  </property>
</Properties>
</file>